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'лист1'!$A:$B,'лист1'!$6:$7</definedName>
  </definedNames>
  <calcPr calcMode="manual" fullCalcOnLoad="1"/>
</workbook>
</file>

<file path=xl/sharedStrings.xml><?xml version="1.0" encoding="utf-8"?>
<sst xmlns="http://schemas.openxmlformats.org/spreadsheetml/2006/main" count="49" uniqueCount="27">
  <si>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</si>
  <si>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</si>
  <si>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</si>
  <si>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</si>
  <si>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</si>
  <si>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</si>
  <si>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</si>
  <si>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</si>
  <si>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</si>
  <si>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</si>
  <si>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</si>
  <si>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</si>
  <si>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</si>
  <si>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</si>
  <si>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</si>
  <si>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</si>
  <si>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</si>
  <si>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</si>
  <si>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</si>
  <si>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ул. Жосу д.10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</si>
  <si>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</si>
  <si>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</si>
  <si>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</si>
  <si>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</si>
  <si>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</si>
  <si>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 xml:space="preserve">Лот №3 Варавино-Фактория территориальный округ </t>
  </si>
  <si>
    <t>к Извещению и документации о проведении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</si>
</sst>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6" fontId="4" fillId="33" borderId="14" xfId="0" applyNumberFormat="1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41" sqref="B41"/>
    </sheetView>
  </sheetViews>
  <sheetFormatPr defaultColWidth="9.00390625" defaultRowHeight="12.75"/>
  <cols>
    <col min="1" max="1" width="33.625" style="6" customWidth="1"/>
    <col min="2" max="2" width="54.75390625" style="6" customWidth="1"/>
    <col min="3" max="3" width="26.125" style="6" customWidth="1"/>
    <col min="4" max="4" width="12.875" style="6" customWidth="1"/>
    <col min="5" max="16384" width="9.125" style="6" customWidth="1"/>
  </cols>
  <sheetData>
    <row r="1" spans="2:3" ht="15.75">
      <c r="B1" s="4"/>
      <c r="C1" s="4" t="s">
        <v>9</v>
      </c>
    </row>
    <row r="2" spans="2:3" ht="15.75">
      <c r="B2" s="3"/>
      <c r="C2" s="3" t="s">
        <v>26</v>
      </c>
    </row>
    <row r="3" spans="2:3" ht="15.75">
      <c r="B3" s="3"/>
      <c r="C3" s="3" t="s">
        <v>10</v>
      </c>
    </row>
    <row r="4" spans="1:2" s="7" customFormat="1" ht="30.75" customHeight="1">
      <c r="A4" s="40" t="s">
        <v>11</v>
      </c>
      <c r="B4" s="41"/>
    </row>
    <row r="5" spans="1:2" ht="18.75" customHeight="1">
      <c r="A5" s="42" t="s">
        <v>25</v>
      </c>
      <c r="B5" s="43"/>
    </row>
    <row r="6" spans="1:3" s="8" customFormat="1" ht="65.25" customHeight="1">
      <c r="A6" s="44" t="s">
        <v>7</v>
      </c>
      <c r="B6" s="44" t="s">
        <v>8</v>
      </c>
      <c r="C6" s="38"/>
    </row>
    <row r="7" spans="1:3" s="36" customFormat="1" ht="12.75">
      <c r="A7" s="44"/>
      <c r="B7" s="44"/>
      <c r="C7" s="39" t="s">
        <v>19</v>
      </c>
    </row>
    <row r="8" spans="1:3" ht="14.25" customHeight="1">
      <c r="A8" s="1"/>
      <c r="B8" s="1"/>
      <c r="C8" s="35"/>
    </row>
    <row r="9" spans="1:3" ht="14.25" customHeight="1">
      <c r="A9" s="1"/>
      <c r="B9" s="1" t="s">
        <v>12</v>
      </c>
      <c r="C9" s="35">
        <v>526.6</v>
      </c>
    </row>
    <row r="10" spans="1:3" ht="14.25" customHeight="1" thickBot="1">
      <c r="A10" s="1"/>
      <c r="B10" s="5" t="s">
        <v>13</v>
      </c>
      <c r="C10" s="35">
        <v>526.6</v>
      </c>
    </row>
    <row r="11" spans="1:3" ht="13.5" thickTop="1">
      <c r="A11" s="45" t="s">
        <v>6</v>
      </c>
      <c r="B11" s="14" t="s">
        <v>3</v>
      </c>
      <c r="C11" s="19">
        <f>C10*45%/100</f>
        <v>2.3697000000000004</v>
      </c>
    </row>
    <row r="12" spans="1:3" s="7" customFormat="1" ht="16.5" customHeight="1">
      <c r="A12" s="46"/>
      <c r="B12" s="11" t="s">
        <v>16</v>
      </c>
      <c r="C12" s="20">
        <f>1007.68*C11</f>
        <v>2387.899296</v>
      </c>
    </row>
    <row r="13" spans="1:3" ht="13.5" customHeight="1">
      <c r="A13" s="46"/>
      <c r="B13" s="11" t="s">
        <v>2</v>
      </c>
      <c r="C13" s="21">
        <f>C12/C9/12</f>
        <v>0.37788</v>
      </c>
    </row>
    <row r="14" spans="1:3" ht="15" customHeight="1" thickBot="1">
      <c r="A14" s="47"/>
      <c r="B14" s="15" t="s">
        <v>0</v>
      </c>
      <c r="C14" s="22" t="s">
        <v>17</v>
      </c>
    </row>
    <row r="15" spans="1:3" ht="13.5" thickTop="1">
      <c r="A15" s="48" t="s">
        <v>20</v>
      </c>
      <c r="B15" s="18" t="s">
        <v>4</v>
      </c>
      <c r="C15" s="23">
        <f>C10*10%/10</f>
        <v>5.266</v>
      </c>
    </row>
    <row r="16" spans="1:3" ht="12.75" customHeight="1">
      <c r="A16" s="49"/>
      <c r="B16" s="13" t="s">
        <v>16</v>
      </c>
      <c r="C16" s="24">
        <f>2281.73*C15</f>
        <v>12015.59018</v>
      </c>
    </row>
    <row r="17" spans="1:3" ht="15.75" customHeight="1">
      <c r="A17" s="49"/>
      <c r="B17" s="13" t="s">
        <v>2</v>
      </c>
      <c r="C17" s="24">
        <f>C16/C9/12</f>
        <v>1.9014416666666663</v>
      </c>
    </row>
    <row r="18" spans="1:3" ht="13.5" customHeight="1" thickBot="1">
      <c r="A18" s="50"/>
      <c r="B18" s="15" t="s">
        <v>0</v>
      </c>
      <c r="C18" s="22" t="s">
        <v>17</v>
      </c>
    </row>
    <row r="19" spans="1:3" ht="15" customHeight="1" thickTop="1">
      <c r="A19" s="51" t="s">
        <v>21</v>
      </c>
      <c r="B19" s="16" t="s">
        <v>14</v>
      </c>
      <c r="C19" s="25">
        <v>434.7</v>
      </c>
    </row>
    <row r="20" spans="1:3" ht="12.75">
      <c r="A20" s="52"/>
      <c r="B20" s="12" t="s">
        <v>4</v>
      </c>
      <c r="C20" s="26">
        <f>C19*0.1</f>
        <v>43.47</v>
      </c>
    </row>
    <row r="21" spans="1:3" ht="13.5" customHeight="1">
      <c r="A21" s="52"/>
      <c r="B21" s="13" t="s">
        <v>16</v>
      </c>
      <c r="C21" s="27">
        <f>445.14*C20</f>
        <v>19350.2358</v>
      </c>
    </row>
    <row r="22" spans="1:3" ht="16.5" customHeight="1">
      <c r="A22" s="52"/>
      <c r="B22" s="13" t="s">
        <v>2</v>
      </c>
      <c r="C22" s="24">
        <f>C21/C9/12</f>
        <v>3.0621337827573107</v>
      </c>
    </row>
    <row r="23" spans="1:3" ht="17.25" customHeight="1" thickBot="1">
      <c r="A23" s="53"/>
      <c r="B23" s="15" t="s">
        <v>0</v>
      </c>
      <c r="C23" s="22" t="s">
        <v>17</v>
      </c>
    </row>
    <row r="24" spans="1:3" ht="13.5" thickTop="1">
      <c r="A24" s="54" t="s">
        <v>22</v>
      </c>
      <c r="B24" s="14" t="s">
        <v>4</v>
      </c>
      <c r="C24" s="28">
        <f>C10*0.25%</f>
        <v>1.3165</v>
      </c>
    </row>
    <row r="25" spans="1:3" ht="16.5" customHeight="1">
      <c r="A25" s="55"/>
      <c r="B25" s="11" t="s">
        <v>16</v>
      </c>
      <c r="C25" s="2">
        <f>71.18*C24</f>
        <v>93.70847</v>
      </c>
    </row>
    <row r="26" spans="1:3" ht="17.25" customHeight="1">
      <c r="A26" s="55"/>
      <c r="B26" s="11" t="s">
        <v>2</v>
      </c>
      <c r="C26" s="2">
        <f>C25/C9/12</f>
        <v>0.014829166666666666</v>
      </c>
    </row>
    <row r="27" spans="1:3" ht="18" customHeight="1" thickBot="1">
      <c r="A27" s="56"/>
      <c r="B27" s="15" t="s">
        <v>0</v>
      </c>
      <c r="C27" s="22" t="s">
        <v>17</v>
      </c>
    </row>
    <row r="28" spans="1:3" ht="13.5" thickTop="1">
      <c r="A28" s="45" t="s">
        <v>23</v>
      </c>
      <c r="B28" s="14" t="s">
        <v>5</v>
      </c>
      <c r="C28" s="28">
        <f>C10*0.48%</f>
        <v>2.5276799999999997</v>
      </c>
    </row>
    <row r="29" spans="1:3" ht="15" customHeight="1">
      <c r="A29" s="46"/>
      <c r="B29" s="11" t="s">
        <v>16</v>
      </c>
      <c r="C29" s="2">
        <f>45.32*C28</f>
        <v>114.55445759999999</v>
      </c>
    </row>
    <row r="30" spans="1:3" ht="17.25" customHeight="1">
      <c r="A30" s="46"/>
      <c r="B30" s="11" t="s">
        <v>2</v>
      </c>
      <c r="C30" s="2">
        <f>C29/C9/12</f>
        <v>0.018128</v>
      </c>
    </row>
    <row r="31" spans="1:3" ht="15.75" customHeight="1" thickBot="1">
      <c r="A31" s="47"/>
      <c r="B31" s="15" t="s">
        <v>0</v>
      </c>
      <c r="C31" s="22" t="s">
        <v>17</v>
      </c>
    </row>
    <row r="32" spans="1:3" ht="12.75" customHeight="1" thickTop="1">
      <c r="A32" s="48" t="s">
        <v>24</v>
      </c>
      <c r="B32" s="17" t="s">
        <v>18</v>
      </c>
      <c r="C32" s="29"/>
    </row>
    <row r="33" spans="1:3" ht="12.75" customHeight="1">
      <c r="A33" s="49"/>
      <c r="B33" s="10" t="s">
        <v>4</v>
      </c>
      <c r="C33" s="30">
        <f>C32*10%</f>
        <v>0</v>
      </c>
    </row>
    <row r="34" spans="1:3" ht="18.75" customHeight="1">
      <c r="A34" s="49"/>
      <c r="B34" s="9" t="s">
        <v>1</v>
      </c>
      <c r="C34" s="31">
        <f>C33*1209.48</f>
        <v>0</v>
      </c>
    </row>
    <row r="35" spans="1:3" ht="18" customHeight="1">
      <c r="A35" s="49"/>
      <c r="B35" s="9" t="s">
        <v>2</v>
      </c>
      <c r="C35" s="32">
        <f>C34/C9</f>
        <v>0</v>
      </c>
    </row>
    <row r="36" spans="1:3" ht="18" customHeight="1" thickBot="1">
      <c r="A36" s="50"/>
      <c r="B36" s="15" t="s">
        <v>0</v>
      </c>
      <c r="C36" s="22" t="s">
        <v>17</v>
      </c>
    </row>
    <row r="37" spans="1:4" s="1" customFormat="1" ht="19.5" customHeight="1" thickTop="1">
      <c r="A37" s="57" t="s">
        <v>15</v>
      </c>
      <c r="B37" s="57"/>
      <c r="C37" s="33">
        <f>C12+C16+C21+C25+C29+C34</f>
        <v>33961.9882036</v>
      </c>
      <c r="D37" s="37"/>
    </row>
    <row r="38" s="1" customFormat="1" ht="20.25" customHeight="1">
      <c r="C38" s="34">
        <f>C37/C9/12</f>
        <v>5.374412616090644</v>
      </c>
    </row>
  </sheetData>
  <sheetProtection/>
  <mergeCells count="11">
    <mergeCell ref="A19:A23"/>
    <mergeCell ref="A24:A27"/>
    <mergeCell ref="A32:A36"/>
    <mergeCell ref="A37:B37"/>
    <mergeCell ref="A28:A31"/>
    <mergeCell ref="A4:B4"/>
    <mergeCell ref="A5:B5"/>
    <mergeCell ref="A6:A7"/>
    <mergeCell ref="B6:B7"/>
    <mergeCell ref="A11:A14"/>
    <mergeCell ref="A15:A18"/>
  </mergeCells>
  <printOptions/>
  <pageMargins left="0.3937007874015748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2015-10-14T06:46:05Z</cp:lastPrinted>
  <dcterms:created xsi:type="dcterms:W3CDTF">2007-12-13T08:11:03Z</dcterms:created>
  <dcterms:modified xsi:type="dcterms:W3CDTF">2015-10-14T06:46:38Z</dcterms:modified>
  <cp:category/>
  <cp:version/>
  <cp:contentType/>
  <cp:contentStatus/>
</cp:coreProperties>
</file>